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Utah\Rate Study\Fee Schedule\Reports Revised per State Comments\"/>
    </mc:Choice>
  </mc:AlternateContent>
  <bookViews>
    <workbookView xWindow="0" yWindow="0" windowWidth="28800" windowHeight="11700"/>
  </bookViews>
  <sheets>
    <sheet name="Cover" sheetId="3" r:id="rId1"/>
    <sheet name="A-1 Independent Lab Table" sheetId="1" r:id="rId2"/>
  </sheets>
  <definedNames>
    <definedName name="_xlnm._FilterDatabase" localSheetId="1" hidden="1">'A-1 Independent Lab Table'!$A$8:$S$36</definedName>
    <definedName name="_xlnm.Print_Area" localSheetId="1">'A-1 Independent Lab Table'!$A$1:$O$36</definedName>
    <definedName name="_xlnm.Print_Area" localSheetId="0">Cover!$A$1:$N$10</definedName>
    <definedName name="_xlnm.Print_Titles" localSheetId="1">'A-1 Independent Lab Table'!$6:$8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" i="1"/>
  <c r="A1" i="1"/>
  <c r="F9" i="1" l="1"/>
  <c r="G9" i="1" s="1"/>
  <c r="H9" i="1"/>
  <c r="I9" i="1"/>
  <c r="E10" i="1"/>
  <c r="F10" i="1"/>
  <c r="H10" i="1"/>
  <c r="I10" i="1"/>
  <c r="E11" i="1"/>
  <c r="F11" i="1"/>
  <c r="H11" i="1"/>
  <c r="I11" i="1"/>
  <c r="E12" i="1"/>
  <c r="F12" i="1"/>
  <c r="H12" i="1"/>
  <c r="I12" i="1"/>
  <c r="E13" i="1"/>
  <c r="F13" i="1"/>
  <c r="H13" i="1"/>
  <c r="I13" i="1"/>
  <c r="E14" i="1"/>
  <c r="F14" i="1"/>
  <c r="H14" i="1"/>
  <c r="I14" i="1"/>
  <c r="E15" i="1"/>
  <c r="F15" i="1"/>
  <c r="H15" i="1"/>
  <c r="I15" i="1"/>
  <c r="E16" i="1"/>
  <c r="F16" i="1"/>
  <c r="H16" i="1"/>
  <c r="I16" i="1"/>
  <c r="E17" i="1"/>
  <c r="F17" i="1"/>
  <c r="H17" i="1"/>
  <c r="I17" i="1"/>
  <c r="E18" i="1"/>
  <c r="F18" i="1"/>
  <c r="H18" i="1"/>
  <c r="I18" i="1"/>
  <c r="E19" i="1"/>
  <c r="F19" i="1"/>
  <c r="H19" i="1"/>
  <c r="I19" i="1"/>
  <c r="E20" i="1"/>
  <c r="F20" i="1"/>
  <c r="H20" i="1"/>
  <c r="I20" i="1"/>
  <c r="E21" i="1"/>
  <c r="F21" i="1"/>
  <c r="H21" i="1"/>
  <c r="I21" i="1"/>
  <c r="E22" i="1"/>
  <c r="F22" i="1"/>
  <c r="H22" i="1"/>
  <c r="I22" i="1"/>
  <c r="E23" i="1"/>
  <c r="F23" i="1"/>
  <c r="H23" i="1"/>
  <c r="I23" i="1"/>
  <c r="E24" i="1"/>
  <c r="F24" i="1"/>
  <c r="H24" i="1"/>
  <c r="I24" i="1"/>
  <c r="E25" i="1"/>
  <c r="F25" i="1"/>
  <c r="H25" i="1"/>
  <c r="I25" i="1"/>
  <c r="E26" i="1"/>
  <c r="F26" i="1"/>
  <c r="H26" i="1"/>
  <c r="I26" i="1"/>
  <c r="E27" i="1"/>
  <c r="F27" i="1"/>
  <c r="H27" i="1"/>
  <c r="I27" i="1"/>
  <c r="E28" i="1"/>
  <c r="F28" i="1"/>
  <c r="H28" i="1"/>
  <c r="I28" i="1"/>
  <c r="E29" i="1"/>
  <c r="F29" i="1"/>
  <c r="H29" i="1"/>
  <c r="I29" i="1"/>
  <c r="E30" i="1"/>
  <c r="F30" i="1"/>
  <c r="H30" i="1"/>
  <c r="I30" i="1"/>
  <c r="E31" i="1"/>
  <c r="F31" i="1"/>
  <c r="H31" i="1"/>
  <c r="I31" i="1"/>
  <c r="E32" i="1"/>
  <c r="F32" i="1"/>
  <c r="H32" i="1"/>
  <c r="I32" i="1"/>
  <c r="E33" i="1"/>
  <c r="F33" i="1"/>
  <c r="H33" i="1"/>
  <c r="I33" i="1"/>
  <c r="C34" i="1"/>
  <c r="D34" i="1"/>
  <c r="J34" i="1"/>
  <c r="K34" i="1"/>
  <c r="L34" i="1"/>
  <c r="M34" i="1"/>
  <c r="N34" i="1"/>
  <c r="O34" i="1"/>
  <c r="G26" i="1" l="1"/>
  <c r="G14" i="1"/>
  <c r="G30" i="1"/>
  <c r="G18" i="1"/>
  <c r="G33" i="1"/>
  <c r="G28" i="1"/>
  <c r="G20" i="1"/>
  <c r="G12" i="1"/>
  <c r="G27" i="1"/>
  <c r="G23" i="1"/>
  <c r="G19" i="1"/>
  <c r="G17" i="1"/>
  <c r="G13" i="1"/>
  <c r="G11" i="1"/>
  <c r="G22" i="1"/>
  <c r="G10" i="1"/>
  <c r="G29" i="1"/>
  <c r="G25" i="1"/>
  <c r="G15" i="1"/>
  <c r="G32" i="1"/>
  <c r="G24" i="1"/>
  <c r="G16" i="1"/>
  <c r="G31" i="1"/>
  <c r="G21" i="1"/>
  <c r="E34" i="1"/>
  <c r="H34" i="1"/>
  <c r="I34" i="1"/>
  <c r="F34" i="1"/>
  <c r="G34" i="1" s="1"/>
</calcChain>
</file>

<file path=xl/sharedStrings.xml><?xml version="1.0" encoding="utf-8"?>
<sst xmlns="http://schemas.openxmlformats.org/spreadsheetml/2006/main" count="57" uniqueCount="54">
  <si>
    <t>Overall Average</t>
  </si>
  <si>
    <t>GENOTYPE ANALYSIS(DNA OR RNA);HEPATITIS C VIRUS</t>
  </si>
  <si>
    <t>HPV HIGH-RISK TYPES</t>
  </si>
  <si>
    <t>INFECT AGENT DETECT;NEISSERIA GONORRHOEAE,AMP PROB</t>
  </si>
  <si>
    <t>INFECTIOUS AGENT DETECT;HEPATITIS C,QUANTIFICATION</t>
  </si>
  <si>
    <t>INFECT AGNT DETECT;CHLAMYDIA TRACHOMATIS,AMP PROBE</t>
  </si>
  <si>
    <t>HIV-1 AG W/HIV-1 &amp; HIV-2 AB</t>
  </si>
  <si>
    <t>INFECT ANTIGEN DETECT;HEPATITIS B ANTIGEN (HBSAG)</t>
  </si>
  <si>
    <t>CULTURE,BACT;URINE;QUANTITATV COLONY COUNT,URINE</t>
  </si>
  <si>
    <t>HEPATITIS C ANTIBODY;</t>
  </si>
  <si>
    <t>SENSITIVITY TEST, CAT-SCRATCH FEVER</t>
  </si>
  <si>
    <t>BLOOD COUNT;COMPLETE,AUTOMATED &amp; AUTO DIFF WBC CNT</t>
  </si>
  <si>
    <t>THYROID STIM. HORMONE (TSH)</t>
  </si>
  <si>
    <t>TESTOSTERONE, TOTAL</t>
  </si>
  <si>
    <t>PARATHORMONE</t>
  </si>
  <si>
    <t>HEMOGLOBIN; GLYCATED</t>
  </si>
  <si>
    <t>CYANOCOBALAMIN (VITAMIN B 12)</t>
  </si>
  <si>
    <t>CALCIFEDIOL (25-OH VIT.D-3)</t>
  </si>
  <si>
    <t>BRCA1&amp;2 SEQ &amp; FULL DUP/DEL</t>
  </si>
  <si>
    <t>DRUG TEST PRSMV CHEM ANLYZR</t>
  </si>
  <si>
    <t>DRUG TEST PRSMV DIR OPT OBS</t>
  </si>
  <si>
    <t>OBSTETRIC PANEL</t>
  </si>
  <si>
    <t>ACUTE HEPATITIS PANEL</t>
  </si>
  <si>
    <t>LIPID PANEL,CHOLEST,SERUM,LIPOPRO,HDL CHOLEST,ETC.</t>
  </si>
  <si>
    <t>COMPREHENSIVE METABOLIC PANEL</t>
  </si>
  <si>
    <t>GENERAL HEALTH PANEL,AUTOMATED CHEMISTRIES,12/MORE</t>
  </si>
  <si>
    <t>New Mexico</t>
  </si>
  <si>
    <t>Nevada</t>
  </si>
  <si>
    <t>Montana</t>
  </si>
  <si>
    <t>Kentucky</t>
  </si>
  <si>
    <t>Idaho</t>
  </si>
  <si>
    <t>Colorado</t>
  </si>
  <si>
    <t>Lowest State Rate</t>
  </si>
  <si>
    <t xml:space="preserve">Highest State Rate </t>
  </si>
  <si>
    <t>Utah as % of Other State Medicaid Rates</t>
  </si>
  <si>
    <t>Average of Other State Medicaid Rates</t>
  </si>
  <si>
    <t>Utah as % of Medicare Rate</t>
  </si>
  <si>
    <t>Comparison States</t>
  </si>
  <si>
    <t>Medicaid Comparison</t>
  </si>
  <si>
    <t>Medicare Comparison</t>
  </si>
  <si>
    <t>Description</t>
  </si>
  <si>
    <t>Procedure Code</t>
  </si>
  <si>
    <t>Cover</t>
  </si>
  <si>
    <t>Tabs</t>
  </si>
  <si>
    <t>Medicaid Rate Study</t>
  </si>
  <si>
    <t>Independent Laboratory Services - Exhibit A</t>
  </si>
  <si>
    <t>A-1</t>
  </si>
  <si>
    <t>Independent Laboratory Services</t>
  </si>
  <si>
    <t>Utah Medicaid Rate</t>
  </si>
  <si>
    <t>Medicare Rate</t>
  </si>
  <si>
    <t>Independent laboratory rate table. Shown as Table 1 in the report.</t>
  </si>
  <si>
    <t>Independent Laboratory Services Rate Table</t>
  </si>
  <si>
    <t>Note: Medicare rates are 2023 Quarter 1</t>
  </si>
  <si>
    <t>Utah Department of Health &amp; Human Services, Division of Integrated 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</si>
</sst>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CEAE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8939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CC5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3" fillId="0" borderId="0" xfId="0" applyFont="1" applyFill="1"/>
    <xf numFmtId="9" fontId="0" fillId="3" borderId="1" xfId="2" applyFont="1" applyFill="1" applyBorder="1"/>
    <xf numFmtId="9" fontId="0" fillId="4" borderId="1" xfId="2" applyFont="1" applyFill="1" applyBorder="1"/>
    <xf numFmtId="0" fontId="0" fillId="7" borderId="1" xfId="0" applyFill="1" applyBorder="1"/>
    <xf numFmtId="9" fontId="0" fillId="3" borderId="2" xfId="2" applyFont="1" applyFill="1" applyBorder="1"/>
    <xf numFmtId="9" fontId="0" fillId="4" borderId="2" xfId="2" applyFont="1" applyFill="1" applyBorder="1"/>
    <xf numFmtId="0" fontId="0" fillId="7" borderId="2" xfId="0" applyFill="1" applyBorder="1"/>
    <xf numFmtId="0" fontId="0" fillId="0" borderId="0" xfId="0" applyFill="1" applyAlignment="1">
      <alignment horizontal="left"/>
    </xf>
    <xf numFmtId="0" fontId="2" fillId="8" borderId="3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Continuous" wrapText="1"/>
    </xf>
    <xf numFmtId="0" fontId="2" fillId="8" borderId="6" xfId="0" applyFont="1" applyFill="1" applyBorder="1" applyAlignment="1">
      <alignment horizontal="centerContinuous" wrapText="1"/>
    </xf>
    <xf numFmtId="0" fontId="2" fillId="8" borderId="4" xfId="0" applyFont="1" applyFill="1" applyBorder="1" applyAlignment="1">
      <alignment horizontal="centerContinuous" wrapText="1"/>
    </xf>
    <xf numFmtId="0" fontId="2" fillId="9" borderId="5" xfId="0" applyFont="1" applyFill="1" applyBorder="1" applyAlignment="1">
      <alignment horizontal="centerContinuous"/>
    </xf>
    <xf numFmtId="0" fontId="2" fillId="9" borderId="6" xfId="0" applyFont="1" applyFill="1" applyBorder="1" applyAlignment="1">
      <alignment horizontal="centerContinuous"/>
    </xf>
    <xf numFmtId="0" fontId="2" fillId="9" borderId="4" xfId="0" applyFont="1" applyFill="1" applyBorder="1" applyAlignment="1">
      <alignment horizontal="centerContinuous"/>
    </xf>
    <xf numFmtId="0" fontId="2" fillId="10" borderId="5" xfId="0" applyFont="1" applyFill="1" applyBorder="1" applyAlignment="1">
      <alignment horizontal="centerContinuous"/>
    </xf>
    <xf numFmtId="0" fontId="2" fillId="10" borderId="4" xfId="0" applyFont="1" applyFill="1" applyBorder="1" applyAlignment="1">
      <alignment horizontal="centerContinuous"/>
    </xf>
    <xf numFmtId="0" fontId="0" fillId="14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0" fillId="7" borderId="2" xfId="0" applyNumberFormat="1" applyFont="1" applyFill="1" applyBorder="1"/>
    <xf numFmtId="0" fontId="0" fillId="7" borderId="4" xfId="0" applyNumberFormat="1" applyFont="1" applyFill="1" applyBorder="1" applyAlignment="1">
      <alignment horizontal="left"/>
    </xf>
    <xf numFmtId="0" fontId="0" fillId="7" borderId="6" xfId="0" applyNumberFormat="1" applyFont="1" applyFill="1" applyBorder="1" applyAlignment="1">
      <alignment horizontal="left"/>
    </xf>
    <xf numFmtId="0" fontId="0" fillId="7" borderId="5" xfId="0" applyNumberFormat="1" applyFont="1" applyFill="1" applyBorder="1" applyAlignment="1">
      <alignment horizontal="left"/>
    </xf>
    <xf numFmtId="0" fontId="3" fillId="15" borderId="2" xfId="0" applyFont="1" applyFill="1" applyBorder="1" applyAlignment="1">
      <alignment horizontal="left" wrapText="1"/>
    </xf>
    <xf numFmtId="0" fontId="7" fillId="13" borderId="4" xfId="0" applyFont="1" applyFill="1" applyBorder="1" applyAlignment="1"/>
    <xf numFmtId="0" fontId="5" fillId="13" borderId="6" xfId="0" applyFont="1" applyFill="1" applyBorder="1" applyAlignment="1"/>
    <xf numFmtId="0" fontId="5" fillId="13" borderId="8" xfId="0" applyFont="1" applyFill="1" applyBorder="1" applyAlignment="1"/>
    <xf numFmtId="0" fontId="5" fillId="13" borderId="9" xfId="0" applyFont="1" applyFill="1" applyBorder="1" applyAlignment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Fill="1" applyBorder="1"/>
    <xf numFmtId="0" fontId="0" fillId="0" borderId="7" xfId="0" applyBorder="1"/>
    <xf numFmtId="9" fontId="0" fillId="0" borderId="7" xfId="2" applyFont="1" applyBorder="1"/>
    <xf numFmtId="0" fontId="0" fillId="0" borderId="13" xfId="0" applyBorder="1"/>
    <xf numFmtId="9" fontId="3" fillId="4" borderId="2" xfId="1" applyNumberFormat="1" applyFont="1" applyFill="1" applyBorder="1"/>
    <xf numFmtId="9" fontId="3" fillId="3" borderId="2" xfId="1" applyNumberFormat="1" applyFont="1" applyFill="1" applyBorder="1"/>
    <xf numFmtId="164" fontId="0" fillId="5" borderId="2" xfId="1" applyNumberFormat="1" applyFont="1" applyFill="1" applyBorder="1"/>
    <xf numFmtId="164" fontId="0" fillId="4" borderId="2" xfId="1" applyNumberFormat="1" applyFont="1" applyFill="1" applyBorder="1" applyAlignment="1">
      <alignment horizontal="right"/>
    </xf>
    <xf numFmtId="164" fontId="0" fillId="4" borderId="2" xfId="1" applyNumberFormat="1" applyFont="1" applyFill="1" applyBorder="1"/>
    <xf numFmtId="164" fontId="0" fillId="5" borderId="1" xfId="1" applyNumberFormat="1" applyFont="1" applyFill="1" applyBorder="1"/>
    <xf numFmtId="164" fontId="0" fillId="4" borderId="1" xfId="1" applyNumberFormat="1" applyFont="1" applyFill="1" applyBorder="1"/>
    <xf numFmtId="164" fontId="3" fillId="5" borderId="2" xfId="1" applyNumberFormat="1" applyFont="1" applyFill="1" applyBorder="1"/>
    <xf numFmtId="164" fontId="3" fillId="4" borderId="2" xfId="1" applyNumberFormat="1" applyFont="1" applyFill="1" applyBorder="1"/>
    <xf numFmtId="164" fontId="0" fillId="3" borderId="2" xfId="0" applyNumberFormat="1" applyFill="1" applyBorder="1"/>
    <xf numFmtId="164" fontId="0" fillId="3" borderId="1" xfId="0" applyNumberFormat="1" applyFill="1" applyBorder="1"/>
    <xf numFmtId="164" fontId="3" fillId="3" borderId="2" xfId="2" applyNumberFormat="1" applyFont="1" applyFill="1" applyBorder="1"/>
    <xf numFmtId="164" fontId="0" fillId="2" borderId="2" xfId="1" applyNumberFormat="1" applyFont="1" applyFill="1" applyBorder="1" applyAlignment="1">
      <alignment horizontal="right"/>
    </xf>
    <xf numFmtId="164" fontId="0" fillId="2" borderId="2" xfId="1" applyNumberFormat="1" applyFont="1" applyFill="1" applyBorder="1"/>
    <xf numFmtId="164" fontId="0" fillId="2" borderId="1" xfId="1" applyNumberFormat="1" applyFont="1" applyFill="1" applyBorder="1"/>
    <xf numFmtId="164" fontId="3" fillId="3" borderId="2" xfId="1" applyNumberFormat="1" applyFont="1" applyFill="1" applyBorder="1"/>
    <xf numFmtId="164" fontId="3" fillId="2" borderId="2" xfId="1" applyNumberFormat="1" applyFont="1" applyFill="1" applyBorder="1"/>
    <xf numFmtId="164" fontId="4" fillId="2" borderId="2" xfId="1" applyNumberFormat="1" applyFont="1" applyFill="1" applyBorder="1"/>
    <xf numFmtId="9" fontId="0" fillId="0" borderId="0" xfId="2" applyFont="1" applyFill="1"/>
    <xf numFmtId="164" fontId="0" fillId="0" borderId="0" xfId="0" applyNumberFormat="1" applyFill="1"/>
    <xf numFmtId="0" fontId="2" fillId="11" borderId="1" xfId="0" applyFont="1" applyFill="1" applyBorder="1" applyAlignment="1">
      <alignment horizontal="centerContinuous" wrapText="1"/>
    </xf>
    <xf numFmtId="0" fontId="2" fillId="11" borderId="3" xfId="0" applyFont="1" applyFill="1" applyBorder="1" applyAlignment="1">
      <alignment horizontal="center" wrapText="1"/>
    </xf>
    <xf numFmtId="0" fontId="9" fillId="7" borderId="4" xfId="0" applyNumberFormat="1" applyFont="1" applyFill="1" applyBorder="1" applyAlignment="1">
      <alignment horizontal="left"/>
    </xf>
    <xf numFmtId="0" fontId="9" fillId="7" borderId="6" xfId="0" applyNumberFormat="1" applyFont="1" applyFill="1" applyBorder="1" applyAlignment="1">
      <alignment horizontal="left"/>
    </xf>
    <xf numFmtId="0" fontId="9" fillId="7" borderId="5" xfId="0" applyNumberFormat="1" applyFont="1" applyFill="1" applyBorder="1" applyAlignment="1">
      <alignment horizontal="left"/>
    </xf>
    <xf numFmtId="0" fontId="3" fillId="15" borderId="2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wrapText="1"/>
    </xf>
    <xf numFmtId="0" fontId="3" fillId="12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workbookViewId="0">
      <selection activeCell="A10" sqref="A10"/>
    </sheetView>
  </sheetViews>
  <sheetFormatPr defaultColWidth="8.7109375" defaultRowHeight="15" x14ac:dyDescent="0.25"/>
  <cols>
    <col min="1" max="1" width="8.140625" style="25" customWidth="1"/>
    <col min="2" max="16384" width="8.7109375" style="25"/>
  </cols>
  <sheetData>
    <row r="1" spans="1:14" ht="18.75" x14ac:dyDescent="0.3">
      <c r="A1" s="24" t="s">
        <v>53</v>
      </c>
    </row>
    <row r="2" spans="1:14" ht="15.75" x14ac:dyDescent="0.25">
      <c r="A2" s="23" t="s">
        <v>44</v>
      </c>
      <c r="B2" s="26"/>
      <c r="C2" s="26"/>
      <c r="D2" s="26"/>
      <c r="E2" s="26"/>
      <c r="F2" s="26"/>
      <c r="G2" s="26"/>
      <c r="H2" s="26"/>
    </row>
    <row r="3" spans="1:14" ht="15.75" x14ac:dyDescent="0.25">
      <c r="A3" s="27" t="s">
        <v>45</v>
      </c>
      <c r="B3" s="28"/>
      <c r="C3" s="28"/>
      <c r="D3" s="28"/>
      <c r="E3" s="28"/>
      <c r="F3" s="28"/>
      <c r="G3" s="26"/>
      <c r="H3" s="26"/>
    </row>
    <row r="4" spans="1:14" ht="15" customHeight="1" x14ac:dyDescent="0.25">
      <c r="A4" s="22" t="s">
        <v>42</v>
      </c>
      <c r="B4" s="26"/>
      <c r="C4" s="26"/>
      <c r="D4" s="26"/>
      <c r="E4" s="26"/>
      <c r="F4" s="26"/>
      <c r="G4" s="26"/>
      <c r="H4" s="26"/>
    </row>
    <row r="5" spans="1:14" x14ac:dyDescent="0.25">
      <c r="A5" s="26"/>
      <c r="B5" s="26"/>
      <c r="C5" s="26"/>
      <c r="D5" s="26"/>
      <c r="E5" s="26"/>
      <c r="F5" s="26"/>
      <c r="G5" s="26"/>
      <c r="H5" s="26"/>
    </row>
    <row r="6" spans="1:14" customFormat="1" x14ac:dyDescent="0.25">
      <c r="A6" s="33" t="s">
        <v>43</v>
      </c>
      <c r="B6" s="70" t="s">
        <v>40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customFormat="1" x14ac:dyDescent="0.25">
      <c r="A7" s="29" t="s">
        <v>42</v>
      </c>
      <c r="B7" s="30" t="s">
        <v>42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spans="1:14" customFormat="1" x14ac:dyDescent="0.25">
      <c r="A8" s="29" t="s">
        <v>46</v>
      </c>
      <c r="B8" s="67" t="s">
        <v>50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9"/>
    </row>
    <row r="10" spans="1:14" ht="14.65" customHeight="1" x14ac:dyDescent="0.25"/>
    <row r="12" spans="1:14" ht="15.75" customHeight="1" x14ac:dyDescent="0.25"/>
  </sheetData>
  <mergeCells count="2">
    <mergeCell ref="B8:N8"/>
    <mergeCell ref="B6:N6"/>
  </mergeCells>
  <pageMargins left="0.7" right="0.7" top="0.75" bottom="0.75" header="0.3" footer="0.3"/>
  <pageSetup orientation="landscape" r:id="rId1"/>
  <headerFooter>
    <oddFooter>&amp;L&amp;9June 2023&amp;R&amp;9Page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zoomScaleNormal="100" workbookViewId="0">
      <selection activeCell="F1" sqref="F1"/>
    </sheetView>
  </sheetViews>
  <sheetFormatPr defaultColWidth="8.85546875" defaultRowHeight="15" x14ac:dyDescent="0.25"/>
  <cols>
    <col min="1" max="1" width="10.140625" customWidth="1"/>
    <col min="2" max="2" width="57.28515625" bestFit="1" customWidth="1"/>
    <col min="3" max="3" width="9.28515625" bestFit="1" customWidth="1"/>
    <col min="4" max="5" width="10.140625" customWidth="1"/>
    <col min="6" max="6" width="9.28515625" bestFit="1" customWidth="1"/>
    <col min="7" max="7" width="9.5703125" bestFit="1" customWidth="1"/>
    <col min="8" max="9" width="9.140625" bestFit="1" customWidth="1"/>
    <col min="10" max="15" width="10.5703125" bestFit="1" customWidth="1"/>
    <col min="16" max="16384" width="8.85546875" style="1"/>
  </cols>
  <sheetData>
    <row r="1" spans="1:18" ht="18.75" x14ac:dyDescent="0.3">
      <c r="A1" s="24" t="str">
        <f>Cover!A1</f>
        <v>Utah Department of Health &amp; Human Services, Division of Integrated Healthcare</v>
      </c>
    </row>
    <row r="2" spans="1:18" ht="15.75" x14ac:dyDescent="0.25">
      <c r="A2" s="23" t="str">
        <f>Cover!A2</f>
        <v>Medicaid Rate Study</v>
      </c>
    </row>
    <row r="3" spans="1:18" ht="15.75" x14ac:dyDescent="0.25">
      <c r="A3" s="23" t="str">
        <f>Cover!A3</f>
        <v>Independent Laboratory Services - Exhibit A</v>
      </c>
    </row>
    <row r="4" spans="1:18" x14ac:dyDescent="0.25">
      <c r="A4" s="22" t="s">
        <v>51</v>
      </c>
    </row>
    <row r="6" spans="1:18" s="9" customFormat="1" ht="21" customHeight="1" x14ac:dyDescent="0.4">
      <c r="A6" s="34" t="s">
        <v>47</v>
      </c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8" s="9" customFormat="1" ht="15" customHeight="1" x14ac:dyDescent="0.25">
      <c r="A7" s="73" t="s">
        <v>41</v>
      </c>
      <c r="B7" s="71" t="s">
        <v>40</v>
      </c>
      <c r="C7" s="65"/>
      <c r="D7" s="21" t="s">
        <v>39</v>
      </c>
      <c r="E7" s="20"/>
      <c r="F7" s="19" t="s">
        <v>38</v>
      </c>
      <c r="G7" s="18"/>
      <c r="H7" s="18"/>
      <c r="I7" s="17"/>
      <c r="J7" s="16" t="s">
        <v>37</v>
      </c>
      <c r="K7" s="15"/>
      <c r="L7" s="15"/>
      <c r="M7" s="15"/>
      <c r="N7" s="15"/>
      <c r="O7" s="14"/>
    </row>
    <row r="8" spans="1:18" s="9" customFormat="1" ht="75" x14ac:dyDescent="0.25">
      <c r="A8" s="74"/>
      <c r="B8" s="72"/>
      <c r="C8" s="66" t="s">
        <v>48</v>
      </c>
      <c r="D8" s="13" t="s">
        <v>49</v>
      </c>
      <c r="E8" s="13" t="s">
        <v>36</v>
      </c>
      <c r="F8" s="12" t="s">
        <v>35</v>
      </c>
      <c r="G8" s="12" t="s">
        <v>34</v>
      </c>
      <c r="H8" s="11" t="s">
        <v>33</v>
      </c>
      <c r="I8" s="11" t="s">
        <v>32</v>
      </c>
      <c r="J8" s="10" t="s">
        <v>31</v>
      </c>
      <c r="K8" s="10" t="s">
        <v>30</v>
      </c>
      <c r="L8" s="10" t="s">
        <v>29</v>
      </c>
      <c r="M8" s="10" t="s">
        <v>28</v>
      </c>
      <c r="N8" s="10" t="s">
        <v>27</v>
      </c>
      <c r="O8" s="10" t="s">
        <v>26</v>
      </c>
    </row>
    <row r="9" spans="1:18" x14ac:dyDescent="0.25">
      <c r="A9" s="8">
        <v>80050</v>
      </c>
      <c r="B9" s="8" t="s">
        <v>25</v>
      </c>
      <c r="C9" s="47">
        <v>44.84</v>
      </c>
      <c r="D9" s="48"/>
      <c r="E9" s="7"/>
      <c r="F9" s="54">
        <f t="shared" ref="F9:F33" si="0">ROUND(AVERAGE(J9,K9,L9,M9,O9,N9),2)</f>
        <v>44.51</v>
      </c>
      <c r="G9" s="6">
        <f t="shared" ref="G9:G34" si="1">C9/F9</f>
        <v>1.0074140642552236</v>
      </c>
      <c r="H9" s="54">
        <f t="shared" ref="H9:H33" si="2">MAX(J9,K9,L9,M9,N9,O9)</f>
        <v>59.51</v>
      </c>
      <c r="I9" s="54">
        <f t="shared" ref="I9:I33" si="3">MIN(J9,K9,L9,M9,N9,O9)</f>
        <v>24.31</v>
      </c>
      <c r="J9" s="57"/>
      <c r="K9" s="57"/>
      <c r="L9" s="58">
        <v>44.93</v>
      </c>
      <c r="M9" s="58">
        <v>59.51</v>
      </c>
      <c r="N9" s="58">
        <v>24.31</v>
      </c>
      <c r="O9" s="58">
        <v>49.28</v>
      </c>
    </row>
    <row r="10" spans="1:18" x14ac:dyDescent="0.25">
      <c r="A10" s="8">
        <v>80053</v>
      </c>
      <c r="B10" s="8" t="s">
        <v>24</v>
      </c>
      <c r="C10" s="47">
        <v>8.99</v>
      </c>
      <c r="D10" s="49">
        <v>10.56</v>
      </c>
      <c r="E10" s="7">
        <f t="shared" ref="E10:E34" si="4">C10/D10</f>
        <v>0.85132575757575757</v>
      </c>
      <c r="F10" s="54">
        <f t="shared" si="0"/>
        <v>9.7200000000000006</v>
      </c>
      <c r="G10" s="6">
        <f t="shared" si="1"/>
        <v>0.92489711934156371</v>
      </c>
      <c r="H10" s="54">
        <f t="shared" si="2"/>
        <v>10.56</v>
      </c>
      <c r="I10" s="54">
        <f t="shared" si="3"/>
        <v>7.21</v>
      </c>
      <c r="J10" s="58">
        <v>10.56</v>
      </c>
      <c r="K10" s="58">
        <v>9.5</v>
      </c>
      <c r="L10" s="58">
        <v>10.56</v>
      </c>
      <c r="M10" s="58">
        <v>10.56</v>
      </c>
      <c r="N10" s="58">
        <v>7.21</v>
      </c>
      <c r="O10" s="58">
        <v>9.93</v>
      </c>
      <c r="P10" s="63"/>
      <c r="Q10" s="64"/>
      <c r="R10" s="63"/>
    </row>
    <row r="11" spans="1:18" x14ac:dyDescent="0.25">
      <c r="A11" s="8">
        <v>80061</v>
      </c>
      <c r="B11" s="8" t="s">
        <v>23</v>
      </c>
      <c r="C11" s="47">
        <v>18.97</v>
      </c>
      <c r="D11" s="49">
        <v>13.39</v>
      </c>
      <c r="E11" s="7">
        <f t="shared" si="4"/>
        <v>1.4167289021657952</v>
      </c>
      <c r="F11" s="54">
        <f t="shared" si="0"/>
        <v>12.33</v>
      </c>
      <c r="G11" s="6">
        <f t="shared" si="1"/>
        <v>1.5385239253852392</v>
      </c>
      <c r="H11" s="54">
        <f t="shared" si="2"/>
        <v>13.39</v>
      </c>
      <c r="I11" s="54">
        <f t="shared" si="3"/>
        <v>9.14</v>
      </c>
      <c r="J11" s="58">
        <v>13.39</v>
      </c>
      <c r="K11" s="58">
        <v>12.05</v>
      </c>
      <c r="L11" s="58">
        <v>13.39</v>
      </c>
      <c r="M11" s="58">
        <v>13.39</v>
      </c>
      <c r="N11" s="58">
        <v>9.14</v>
      </c>
      <c r="O11" s="58">
        <v>12.59</v>
      </c>
      <c r="P11" s="63"/>
      <c r="Q11" s="64"/>
      <c r="R11" s="63"/>
    </row>
    <row r="12" spans="1:18" x14ac:dyDescent="0.25">
      <c r="A12" s="8">
        <v>80074</v>
      </c>
      <c r="B12" s="8" t="s">
        <v>22</v>
      </c>
      <c r="C12" s="47">
        <v>40.5</v>
      </c>
      <c r="D12" s="49">
        <v>47.63</v>
      </c>
      <c r="E12" s="7">
        <f t="shared" si="4"/>
        <v>0.85030442998110434</v>
      </c>
      <c r="F12" s="54">
        <f t="shared" si="0"/>
        <v>43.84</v>
      </c>
      <c r="G12" s="6">
        <f t="shared" si="1"/>
        <v>0.92381386861313863</v>
      </c>
      <c r="H12" s="54">
        <f t="shared" si="2"/>
        <v>47.63</v>
      </c>
      <c r="I12" s="54">
        <f t="shared" si="3"/>
        <v>32.5</v>
      </c>
      <c r="J12" s="58">
        <v>47.63</v>
      </c>
      <c r="K12" s="58">
        <v>42.87</v>
      </c>
      <c r="L12" s="58">
        <v>47.63</v>
      </c>
      <c r="M12" s="58">
        <v>47.62</v>
      </c>
      <c r="N12" s="58">
        <v>32.5</v>
      </c>
      <c r="O12" s="58">
        <v>44.77</v>
      </c>
      <c r="P12" s="63"/>
      <c r="Q12" s="64"/>
      <c r="R12" s="63"/>
    </row>
    <row r="13" spans="1:18" x14ac:dyDescent="0.25">
      <c r="A13" s="8">
        <v>80081</v>
      </c>
      <c r="B13" s="8" t="s">
        <v>21</v>
      </c>
      <c r="C13" s="47">
        <v>82.29</v>
      </c>
      <c r="D13" s="49">
        <v>74.86</v>
      </c>
      <c r="E13" s="7">
        <f t="shared" si="4"/>
        <v>1.0992519369489715</v>
      </c>
      <c r="F13" s="54">
        <f t="shared" si="0"/>
        <v>68.89</v>
      </c>
      <c r="G13" s="6">
        <f t="shared" si="1"/>
        <v>1.1945129917259401</v>
      </c>
      <c r="H13" s="54">
        <f t="shared" si="2"/>
        <v>74.86</v>
      </c>
      <c r="I13" s="54">
        <f t="shared" si="3"/>
        <v>50.99</v>
      </c>
      <c r="J13" s="58">
        <v>74.86</v>
      </c>
      <c r="K13" s="58">
        <v>67.37</v>
      </c>
      <c r="L13" s="58">
        <v>74.86</v>
      </c>
      <c r="M13" s="58">
        <v>74.86</v>
      </c>
      <c r="N13" s="58">
        <v>50.99</v>
      </c>
      <c r="O13" s="58">
        <v>70.37</v>
      </c>
      <c r="P13" s="63"/>
      <c r="Q13" s="64"/>
      <c r="R13" s="63"/>
    </row>
    <row r="14" spans="1:18" x14ac:dyDescent="0.25">
      <c r="A14" s="8">
        <v>80305</v>
      </c>
      <c r="B14" s="8" t="s">
        <v>20</v>
      </c>
      <c r="C14" s="47">
        <v>11.99</v>
      </c>
      <c r="D14" s="49">
        <v>12.6</v>
      </c>
      <c r="E14" s="7">
        <f t="shared" si="4"/>
        <v>0.95158730158730165</v>
      </c>
      <c r="F14" s="54">
        <f t="shared" si="0"/>
        <v>11.41</v>
      </c>
      <c r="G14" s="6">
        <f t="shared" si="1"/>
        <v>1.0508326029798423</v>
      </c>
      <c r="H14" s="54">
        <f t="shared" si="2"/>
        <v>12.6</v>
      </c>
      <c r="I14" s="54">
        <f t="shared" si="3"/>
        <v>7.48</v>
      </c>
      <c r="J14" s="58">
        <v>12.6</v>
      </c>
      <c r="K14" s="58">
        <v>11.34</v>
      </c>
      <c r="L14" s="58">
        <v>12.6</v>
      </c>
      <c r="M14" s="58">
        <v>12.6</v>
      </c>
      <c r="N14" s="58">
        <v>7.48</v>
      </c>
      <c r="O14" s="58">
        <v>11.84</v>
      </c>
      <c r="P14" s="63"/>
      <c r="Q14" s="64"/>
      <c r="R14" s="63"/>
    </row>
    <row r="15" spans="1:18" x14ac:dyDescent="0.25">
      <c r="A15" s="8">
        <v>80307</v>
      </c>
      <c r="B15" s="8" t="s">
        <v>19</v>
      </c>
      <c r="C15" s="47">
        <v>51.5</v>
      </c>
      <c r="D15" s="49">
        <v>62.14</v>
      </c>
      <c r="E15" s="7">
        <f t="shared" si="4"/>
        <v>0.8287737367235275</v>
      </c>
      <c r="F15" s="54">
        <f t="shared" si="0"/>
        <v>49.17</v>
      </c>
      <c r="G15" s="6">
        <f t="shared" si="1"/>
        <v>1.0473866178564164</v>
      </c>
      <c r="H15" s="54">
        <f t="shared" si="2"/>
        <v>62.14</v>
      </c>
      <c r="I15" s="54">
        <f t="shared" si="3"/>
        <v>16.5</v>
      </c>
      <c r="J15" s="58">
        <v>16.5</v>
      </c>
      <c r="K15" s="58">
        <v>55.93</v>
      </c>
      <c r="L15" s="58">
        <v>62.14</v>
      </c>
      <c r="M15" s="58">
        <v>62.14</v>
      </c>
      <c r="N15" s="58">
        <v>39.909999999999997</v>
      </c>
      <c r="O15" s="58">
        <v>58.41</v>
      </c>
      <c r="P15" s="63"/>
      <c r="Q15" s="64"/>
      <c r="R15" s="63"/>
    </row>
    <row r="16" spans="1:18" x14ac:dyDescent="0.25">
      <c r="A16" s="8">
        <v>81162</v>
      </c>
      <c r="B16" s="8" t="s">
        <v>18</v>
      </c>
      <c r="C16" s="47">
        <v>2006.09</v>
      </c>
      <c r="D16" s="49">
        <v>1824.88</v>
      </c>
      <c r="E16" s="7">
        <f t="shared" si="4"/>
        <v>1.0992996799789574</v>
      </c>
      <c r="F16" s="54">
        <f t="shared" si="0"/>
        <v>1679.39</v>
      </c>
      <c r="G16" s="6">
        <f t="shared" si="1"/>
        <v>1.1945349204175324</v>
      </c>
      <c r="H16" s="54">
        <f t="shared" si="2"/>
        <v>1824.88</v>
      </c>
      <c r="I16" s="54">
        <f t="shared" si="3"/>
        <v>1243.93</v>
      </c>
      <c r="J16" s="58">
        <v>1824.88</v>
      </c>
      <c r="K16" s="58">
        <v>1642.39</v>
      </c>
      <c r="L16" s="58">
        <v>1824.88</v>
      </c>
      <c r="M16" s="58">
        <v>1824.88</v>
      </c>
      <c r="N16" s="58">
        <v>1243.93</v>
      </c>
      <c r="O16" s="58">
        <v>1715.39</v>
      </c>
      <c r="P16" s="63"/>
      <c r="Q16" s="64"/>
      <c r="R16" s="63"/>
    </row>
    <row r="17" spans="1:18" x14ac:dyDescent="0.25">
      <c r="A17" s="8">
        <v>82306</v>
      </c>
      <c r="B17" s="8" t="s">
        <v>17</v>
      </c>
      <c r="C17" s="47">
        <v>40.369999999999997</v>
      </c>
      <c r="D17" s="49">
        <v>29.6</v>
      </c>
      <c r="E17" s="7">
        <f t="shared" si="4"/>
        <v>1.3638513513513513</v>
      </c>
      <c r="F17" s="54">
        <f t="shared" si="0"/>
        <v>27.21</v>
      </c>
      <c r="G17" s="6">
        <f t="shared" si="1"/>
        <v>1.4836457184858507</v>
      </c>
      <c r="H17" s="54">
        <f t="shared" si="2"/>
        <v>29.6</v>
      </c>
      <c r="I17" s="54">
        <f t="shared" si="3"/>
        <v>20</v>
      </c>
      <c r="J17" s="58">
        <v>29.6</v>
      </c>
      <c r="K17" s="58">
        <v>26.64</v>
      </c>
      <c r="L17" s="58">
        <v>29.6</v>
      </c>
      <c r="M17" s="58">
        <v>29.59</v>
      </c>
      <c r="N17" s="58">
        <v>20</v>
      </c>
      <c r="O17" s="58">
        <v>27.82</v>
      </c>
      <c r="P17" s="63"/>
      <c r="Q17" s="64"/>
      <c r="R17" s="63"/>
    </row>
    <row r="18" spans="1:18" x14ac:dyDescent="0.25">
      <c r="A18" s="8">
        <v>82607</v>
      </c>
      <c r="B18" s="8" t="s">
        <v>16</v>
      </c>
      <c r="C18" s="47">
        <v>20.55</v>
      </c>
      <c r="D18" s="49">
        <v>15.08</v>
      </c>
      <c r="E18" s="7">
        <f t="shared" si="4"/>
        <v>1.3627320954907163</v>
      </c>
      <c r="F18" s="54">
        <f t="shared" si="0"/>
        <v>13.88</v>
      </c>
      <c r="G18" s="6">
        <f t="shared" si="1"/>
        <v>1.4805475504322767</v>
      </c>
      <c r="H18" s="54">
        <f t="shared" si="2"/>
        <v>15.08</v>
      </c>
      <c r="I18" s="54">
        <f t="shared" si="3"/>
        <v>10.28</v>
      </c>
      <c r="J18" s="58">
        <v>15.08</v>
      </c>
      <c r="K18" s="58">
        <v>13.57</v>
      </c>
      <c r="L18" s="58">
        <v>15.08</v>
      </c>
      <c r="M18" s="58">
        <v>15.07</v>
      </c>
      <c r="N18" s="58">
        <v>10.28</v>
      </c>
      <c r="O18" s="58">
        <v>14.18</v>
      </c>
      <c r="P18" s="63"/>
      <c r="Q18" s="64"/>
      <c r="R18" s="63"/>
    </row>
    <row r="19" spans="1:18" x14ac:dyDescent="0.25">
      <c r="A19" s="8">
        <v>83036</v>
      </c>
      <c r="B19" s="8" t="s">
        <v>15</v>
      </c>
      <c r="C19" s="47">
        <v>13.23</v>
      </c>
      <c r="D19" s="49">
        <v>9.7100000000000009</v>
      </c>
      <c r="E19" s="7">
        <f t="shared" si="4"/>
        <v>1.3625128733264675</v>
      </c>
      <c r="F19" s="54">
        <f t="shared" si="0"/>
        <v>8.94</v>
      </c>
      <c r="G19" s="6">
        <f t="shared" si="1"/>
        <v>1.4798657718120807</v>
      </c>
      <c r="H19" s="54">
        <f t="shared" si="2"/>
        <v>9.7100000000000009</v>
      </c>
      <c r="I19" s="54">
        <f t="shared" si="3"/>
        <v>6.62</v>
      </c>
      <c r="J19" s="58">
        <v>9.7100000000000009</v>
      </c>
      <c r="K19" s="58">
        <v>8.74</v>
      </c>
      <c r="L19" s="58">
        <v>9.7100000000000009</v>
      </c>
      <c r="M19" s="58">
        <v>9.6999999999999993</v>
      </c>
      <c r="N19" s="58">
        <v>6.62</v>
      </c>
      <c r="O19" s="58">
        <v>9.1300000000000008</v>
      </c>
      <c r="P19" s="63"/>
      <c r="Q19" s="64"/>
      <c r="R19" s="63"/>
    </row>
    <row r="20" spans="1:18" x14ac:dyDescent="0.25">
      <c r="A20" s="8">
        <v>83970</v>
      </c>
      <c r="B20" s="8" t="s">
        <v>14</v>
      </c>
      <c r="C20" s="47">
        <v>56.29</v>
      </c>
      <c r="D20" s="49">
        <v>41.28</v>
      </c>
      <c r="E20" s="7">
        <f t="shared" si="4"/>
        <v>1.3636143410852712</v>
      </c>
      <c r="F20" s="54">
        <f t="shared" si="0"/>
        <v>37.99</v>
      </c>
      <c r="G20" s="6">
        <f t="shared" si="1"/>
        <v>1.4817057120294814</v>
      </c>
      <c r="H20" s="54">
        <f t="shared" si="2"/>
        <v>41.28</v>
      </c>
      <c r="I20" s="54">
        <f t="shared" si="3"/>
        <v>28.16</v>
      </c>
      <c r="J20" s="58">
        <v>41.28</v>
      </c>
      <c r="K20" s="58">
        <v>37.15</v>
      </c>
      <c r="L20" s="58">
        <v>41.28</v>
      </c>
      <c r="M20" s="58">
        <v>41.28</v>
      </c>
      <c r="N20" s="58">
        <v>28.16</v>
      </c>
      <c r="O20" s="58">
        <v>38.799999999999997</v>
      </c>
      <c r="P20" s="63"/>
      <c r="Q20" s="64"/>
      <c r="R20" s="63"/>
    </row>
    <row r="21" spans="1:18" x14ac:dyDescent="0.25">
      <c r="A21" s="8">
        <v>84403</v>
      </c>
      <c r="B21" s="8" t="s">
        <v>13</v>
      </c>
      <c r="C21" s="47">
        <v>35.21</v>
      </c>
      <c r="D21" s="49">
        <v>25.81</v>
      </c>
      <c r="E21" s="7">
        <f t="shared" si="4"/>
        <v>1.3641999225106549</v>
      </c>
      <c r="F21" s="54">
        <f t="shared" si="0"/>
        <v>23.76</v>
      </c>
      <c r="G21" s="6">
        <f t="shared" si="1"/>
        <v>1.4819023569023568</v>
      </c>
      <c r="H21" s="54">
        <f t="shared" si="2"/>
        <v>25.81</v>
      </c>
      <c r="I21" s="54">
        <f t="shared" si="3"/>
        <v>17.61</v>
      </c>
      <c r="J21" s="58">
        <v>25.81</v>
      </c>
      <c r="K21" s="58">
        <v>23.23</v>
      </c>
      <c r="L21" s="58">
        <v>25.81</v>
      </c>
      <c r="M21" s="58">
        <v>25.81</v>
      </c>
      <c r="N21" s="58">
        <v>17.61</v>
      </c>
      <c r="O21" s="58">
        <v>24.26</v>
      </c>
      <c r="P21" s="63"/>
      <c r="Q21" s="64"/>
      <c r="R21" s="63"/>
    </row>
    <row r="22" spans="1:18" x14ac:dyDescent="0.25">
      <c r="A22" s="8">
        <v>84443</v>
      </c>
      <c r="B22" s="8" t="s">
        <v>12</v>
      </c>
      <c r="C22" s="47">
        <v>22.91</v>
      </c>
      <c r="D22" s="49">
        <v>16.8</v>
      </c>
      <c r="E22" s="7">
        <f t="shared" si="4"/>
        <v>1.3636904761904762</v>
      </c>
      <c r="F22" s="54">
        <f t="shared" si="0"/>
        <v>15.46</v>
      </c>
      <c r="G22" s="6">
        <f t="shared" si="1"/>
        <v>1.481888745148771</v>
      </c>
      <c r="H22" s="54">
        <f t="shared" si="2"/>
        <v>16.8</v>
      </c>
      <c r="I22" s="54">
        <f t="shared" si="3"/>
        <v>11.47</v>
      </c>
      <c r="J22" s="58">
        <v>16.8</v>
      </c>
      <c r="K22" s="58">
        <v>15.12</v>
      </c>
      <c r="L22" s="58">
        <v>16.8</v>
      </c>
      <c r="M22" s="58">
        <v>16.8</v>
      </c>
      <c r="N22" s="58">
        <v>11.47</v>
      </c>
      <c r="O22" s="58">
        <v>15.79</v>
      </c>
      <c r="P22" s="63"/>
      <c r="Q22" s="64"/>
      <c r="R22" s="63"/>
    </row>
    <row r="23" spans="1:18" x14ac:dyDescent="0.25">
      <c r="A23" s="8">
        <v>85025</v>
      </c>
      <c r="B23" s="8" t="s">
        <v>11</v>
      </c>
      <c r="C23" s="47">
        <v>6.66</v>
      </c>
      <c r="D23" s="49">
        <v>7.77</v>
      </c>
      <c r="E23" s="7">
        <f t="shared" si="4"/>
        <v>0.85714285714285721</v>
      </c>
      <c r="F23" s="54">
        <f t="shared" si="0"/>
        <v>7.15</v>
      </c>
      <c r="G23" s="6">
        <f t="shared" si="1"/>
        <v>0.93146853146853148</v>
      </c>
      <c r="H23" s="54">
        <f t="shared" si="2"/>
        <v>7.77</v>
      </c>
      <c r="I23" s="54">
        <f t="shared" si="3"/>
        <v>5.31</v>
      </c>
      <c r="J23" s="58">
        <v>7.77</v>
      </c>
      <c r="K23" s="58">
        <v>6.99</v>
      </c>
      <c r="L23" s="58">
        <v>7.77</v>
      </c>
      <c r="M23" s="58">
        <v>7.77</v>
      </c>
      <c r="N23" s="58">
        <v>5.31</v>
      </c>
      <c r="O23" s="58">
        <v>7.3</v>
      </c>
      <c r="P23" s="63"/>
      <c r="Q23" s="64"/>
      <c r="R23" s="63"/>
    </row>
    <row r="24" spans="1:18" x14ac:dyDescent="0.25">
      <c r="A24" s="8">
        <v>86480</v>
      </c>
      <c r="B24" s="8" t="s">
        <v>10</v>
      </c>
      <c r="C24" s="47">
        <v>69.3</v>
      </c>
      <c r="D24" s="49">
        <v>61.98</v>
      </c>
      <c r="E24" s="7">
        <f t="shared" si="4"/>
        <v>1.1181026137463699</v>
      </c>
      <c r="F24" s="54">
        <f t="shared" si="0"/>
        <v>57.04</v>
      </c>
      <c r="G24" s="6">
        <f t="shared" si="1"/>
        <v>1.2149368863955119</v>
      </c>
      <c r="H24" s="54">
        <f t="shared" si="2"/>
        <v>61.98</v>
      </c>
      <c r="I24" s="54">
        <f t="shared" si="3"/>
        <v>42.28</v>
      </c>
      <c r="J24" s="58">
        <v>61.98</v>
      </c>
      <c r="K24" s="58">
        <v>55.78</v>
      </c>
      <c r="L24" s="58">
        <v>61.98</v>
      </c>
      <c r="M24" s="58">
        <v>61.98</v>
      </c>
      <c r="N24" s="58">
        <v>42.28</v>
      </c>
      <c r="O24" s="58">
        <v>58.26</v>
      </c>
      <c r="P24" s="63"/>
      <c r="Q24" s="64"/>
      <c r="R24" s="63"/>
    </row>
    <row r="25" spans="1:18" x14ac:dyDescent="0.25">
      <c r="A25" s="8">
        <v>86803</v>
      </c>
      <c r="B25" s="8" t="s">
        <v>9</v>
      </c>
      <c r="C25" s="47">
        <v>18.18</v>
      </c>
      <c r="D25" s="49">
        <v>14.27</v>
      </c>
      <c r="E25" s="7">
        <f t="shared" si="4"/>
        <v>1.2740014015416958</v>
      </c>
      <c r="F25" s="54">
        <f t="shared" si="0"/>
        <v>13.13</v>
      </c>
      <c r="G25" s="6">
        <f t="shared" si="1"/>
        <v>1.3846153846153846</v>
      </c>
      <c r="H25" s="54">
        <f t="shared" si="2"/>
        <v>14.27</v>
      </c>
      <c r="I25" s="54">
        <f t="shared" si="3"/>
        <v>9.74</v>
      </c>
      <c r="J25" s="58">
        <v>14.27</v>
      </c>
      <c r="K25" s="58">
        <v>12.84</v>
      </c>
      <c r="L25" s="58">
        <v>14.27</v>
      </c>
      <c r="M25" s="58">
        <v>14.26</v>
      </c>
      <c r="N25" s="58">
        <v>9.74</v>
      </c>
      <c r="O25" s="58">
        <v>13.41</v>
      </c>
      <c r="P25" s="63"/>
      <c r="Q25" s="64"/>
      <c r="R25" s="63"/>
    </row>
    <row r="26" spans="1:18" x14ac:dyDescent="0.25">
      <c r="A26" s="8">
        <v>87086</v>
      </c>
      <c r="B26" s="8" t="s">
        <v>8</v>
      </c>
      <c r="C26" s="47">
        <v>9.2200000000000006</v>
      </c>
      <c r="D26" s="49">
        <v>8.07</v>
      </c>
      <c r="E26" s="7">
        <f t="shared" si="4"/>
        <v>1.1425030978934325</v>
      </c>
      <c r="F26" s="54">
        <f t="shared" si="0"/>
        <v>7.43</v>
      </c>
      <c r="G26" s="6">
        <f t="shared" si="1"/>
        <v>1.2409152086137283</v>
      </c>
      <c r="H26" s="54">
        <f t="shared" si="2"/>
        <v>8.07</v>
      </c>
      <c r="I26" s="54">
        <f t="shared" si="3"/>
        <v>5.51</v>
      </c>
      <c r="J26" s="58">
        <v>8.07</v>
      </c>
      <c r="K26" s="58">
        <v>7.26</v>
      </c>
      <c r="L26" s="58">
        <v>8.07</v>
      </c>
      <c r="M26" s="58">
        <v>8.07</v>
      </c>
      <c r="N26" s="58">
        <v>5.51</v>
      </c>
      <c r="O26" s="58">
        <v>7.59</v>
      </c>
      <c r="P26" s="63"/>
      <c r="Q26" s="64"/>
      <c r="R26" s="63"/>
    </row>
    <row r="27" spans="1:18" x14ac:dyDescent="0.25">
      <c r="A27" s="8">
        <v>87340</v>
      </c>
      <c r="B27" s="8" t="s">
        <v>7</v>
      </c>
      <c r="C27" s="47">
        <v>14.07</v>
      </c>
      <c r="D27" s="49">
        <v>10.33</v>
      </c>
      <c r="E27" s="7">
        <f t="shared" si="4"/>
        <v>1.362052274927396</v>
      </c>
      <c r="F27" s="54">
        <f t="shared" si="0"/>
        <v>9.51</v>
      </c>
      <c r="G27" s="6">
        <f t="shared" si="1"/>
        <v>1.4794952681388014</v>
      </c>
      <c r="H27" s="54">
        <f t="shared" si="2"/>
        <v>10.33</v>
      </c>
      <c r="I27" s="54">
        <f t="shared" si="3"/>
        <v>7.05</v>
      </c>
      <c r="J27" s="58">
        <v>10.33</v>
      </c>
      <c r="K27" s="58">
        <v>9.3000000000000007</v>
      </c>
      <c r="L27" s="58">
        <v>10.33</v>
      </c>
      <c r="M27" s="58">
        <v>10.33</v>
      </c>
      <c r="N27" s="58">
        <v>7.05</v>
      </c>
      <c r="O27" s="58">
        <v>9.7100000000000009</v>
      </c>
      <c r="P27" s="63"/>
      <c r="Q27" s="64"/>
      <c r="R27" s="63"/>
    </row>
    <row r="28" spans="1:18" x14ac:dyDescent="0.25">
      <c r="A28" s="8">
        <v>87389</v>
      </c>
      <c r="B28" s="8" t="s">
        <v>6</v>
      </c>
      <c r="C28" s="47">
        <v>19.02</v>
      </c>
      <c r="D28" s="49">
        <v>24.08</v>
      </c>
      <c r="E28" s="7">
        <f t="shared" si="4"/>
        <v>0.78986710963455153</v>
      </c>
      <c r="F28" s="54">
        <f t="shared" si="0"/>
        <v>22.16</v>
      </c>
      <c r="G28" s="6">
        <f t="shared" si="1"/>
        <v>0.85830324909747291</v>
      </c>
      <c r="H28" s="54">
        <f t="shared" si="2"/>
        <v>24.08</v>
      </c>
      <c r="I28" s="54">
        <f t="shared" si="3"/>
        <v>16.43</v>
      </c>
      <c r="J28" s="58">
        <v>24.08</v>
      </c>
      <c r="K28" s="58">
        <v>21.67</v>
      </c>
      <c r="L28" s="58">
        <v>24.08</v>
      </c>
      <c r="M28" s="58">
        <v>24.07</v>
      </c>
      <c r="N28" s="58">
        <v>16.43</v>
      </c>
      <c r="O28" s="58">
        <v>22.64</v>
      </c>
      <c r="P28" s="63"/>
      <c r="Q28" s="64"/>
      <c r="R28" s="63"/>
    </row>
    <row r="29" spans="1:18" x14ac:dyDescent="0.25">
      <c r="A29" s="8">
        <v>87491</v>
      </c>
      <c r="B29" s="8" t="s">
        <v>5</v>
      </c>
      <c r="C29" s="47">
        <v>42.82</v>
      </c>
      <c r="D29" s="49">
        <v>35.090000000000003</v>
      </c>
      <c r="E29" s="7">
        <f t="shared" si="4"/>
        <v>1.2202906811057279</v>
      </c>
      <c r="F29" s="54">
        <f t="shared" si="0"/>
        <v>32.29</v>
      </c>
      <c r="G29" s="6">
        <f t="shared" si="1"/>
        <v>1.3261071539176217</v>
      </c>
      <c r="H29" s="54">
        <f t="shared" si="2"/>
        <v>35.090000000000003</v>
      </c>
      <c r="I29" s="54">
        <f t="shared" si="3"/>
        <v>23.94</v>
      </c>
      <c r="J29" s="58">
        <v>35.090000000000003</v>
      </c>
      <c r="K29" s="58">
        <v>31.58</v>
      </c>
      <c r="L29" s="58">
        <v>35.090000000000003</v>
      </c>
      <c r="M29" s="58">
        <v>35.08</v>
      </c>
      <c r="N29" s="58">
        <v>23.94</v>
      </c>
      <c r="O29" s="58">
        <v>32.979999999999997</v>
      </c>
      <c r="P29" s="63"/>
      <c r="Q29" s="64"/>
      <c r="R29" s="63"/>
    </row>
    <row r="30" spans="1:18" x14ac:dyDescent="0.25">
      <c r="A30" s="8">
        <v>87522</v>
      </c>
      <c r="B30" s="8" t="s">
        <v>4</v>
      </c>
      <c r="C30" s="47">
        <v>15.03</v>
      </c>
      <c r="D30" s="49">
        <v>42.84</v>
      </c>
      <c r="E30" s="7">
        <f t="shared" si="4"/>
        <v>0.35084033613445376</v>
      </c>
      <c r="F30" s="54">
        <f t="shared" si="0"/>
        <v>39.43</v>
      </c>
      <c r="G30" s="6">
        <f t="shared" si="1"/>
        <v>0.38118184123763632</v>
      </c>
      <c r="H30" s="54">
        <f t="shared" si="2"/>
        <v>42.84</v>
      </c>
      <c r="I30" s="54">
        <f t="shared" si="3"/>
        <v>29.22</v>
      </c>
      <c r="J30" s="58">
        <v>42.84</v>
      </c>
      <c r="K30" s="58">
        <v>38.56</v>
      </c>
      <c r="L30" s="58">
        <v>42.84</v>
      </c>
      <c r="M30" s="58">
        <v>42.84</v>
      </c>
      <c r="N30" s="58">
        <v>29.22</v>
      </c>
      <c r="O30" s="58">
        <v>40.270000000000003</v>
      </c>
      <c r="P30" s="63"/>
      <c r="Q30" s="64"/>
      <c r="R30" s="63"/>
    </row>
    <row r="31" spans="1:18" x14ac:dyDescent="0.25">
      <c r="A31" s="8">
        <v>87591</v>
      </c>
      <c r="B31" s="8" t="s">
        <v>3</v>
      </c>
      <c r="C31" s="47">
        <v>42.82</v>
      </c>
      <c r="D31" s="49">
        <v>35.090000000000003</v>
      </c>
      <c r="E31" s="7">
        <f t="shared" si="4"/>
        <v>1.2202906811057279</v>
      </c>
      <c r="F31" s="54">
        <f t="shared" si="0"/>
        <v>32.29</v>
      </c>
      <c r="G31" s="6">
        <f t="shared" si="1"/>
        <v>1.3261071539176217</v>
      </c>
      <c r="H31" s="54">
        <f t="shared" si="2"/>
        <v>35.090000000000003</v>
      </c>
      <c r="I31" s="54">
        <f t="shared" si="3"/>
        <v>23.94</v>
      </c>
      <c r="J31" s="58">
        <v>35.090000000000003</v>
      </c>
      <c r="K31" s="58">
        <v>31.58</v>
      </c>
      <c r="L31" s="58">
        <v>35.090000000000003</v>
      </c>
      <c r="M31" s="58">
        <v>35.08</v>
      </c>
      <c r="N31" s="58">
        <v>23.94</v>
      </c>
      <c r="O31" s="58">
        <v>32.979999999999997</v>
      </c>
      <c r="P31" s="63"/>
      <c r="Q31" s="64"/>
      <c r="R31" s="63"/>
    </row>
    <row r="32" spans="1:18" x14ac:dyDescent="0.25">
      <c r="A32" s="8">
        <v>87624</v>
      </c>
      <c r="B32" s="8" t="s">
        <v>2</v>
      </c>
      <c r="C32" s="47">
        <v>43.33</v>
      </c>
      <c r="D32" s="49">
        <v>35.090000000000003</v>
      </c>
      <c r="E32" s="7">
        <f t="shared" si="4"/>
        <v>1.2348247363921343</v>
      </c>
      <c r="F32" s="54">
        <f t="shared" si="0"/>
        <v>32.28</v>
      </c>
      <c r="G32" s="6">
        <f t="shared" si="1"/>
        <v>1.3423172242874843</v>
      </c>
      <c r="H32" s="54">
        <f t="shared" si="2"/>
        <v>35.090000000000003</v>
      </c>
      <c r="I32" s="54">
        <f t="shared" si="3"/>
        <v>23.88</v>
      </c>
      <c r="J32" s="58">
        <v>35.090000000000003</v>
      </c>
      <c r="K32" s="58">
        <v>31.58</v>
      </c>
      <c r="L32" s="58">
        <v>35.090000000000003</v>
      </c>
      <c r="M32" s="58">
        <v>35.08</v>
      </c>
      <c r="N32" s="58">
        <v>23.88</v>
      </c>
      <c r="O32" s="58">
        <v>32.979999999999997</v>
      </c>
      <c r="P32" s="63"/>
      <c r="Q32" s="64"/>
      <c r="R32" s="63"/>
    </row>
    <row r="33" spans="1:18" x14ac:dyDescent="0.25">
      <c r="A33" s="5">
        <v>87902</v>
      </c>
      <c r="B33" s="5" t="s">
        <v>1</v>
      </c>
      <c r="C33" s="50">
        <v>242.98</v>
      </c>
      <c r="D33" s="51">
        <v>257.45</v>
      </c>
      <c r="E33" s="4">
        <f t="shared" si="4"/>
        <v>0.94379491163332685</v>
      </c>
      <c r="F33" s="55">
        <f t="shared" si="0"/>
        <v>236.94</v>
      </c>
      <c r="G33" s="3">
        <f t="shared" si="1"/>
        <v>1.0254916856588165</v>
      </c>
      <c r="H33" s="55">
        <f t="shared" si="2"/>
        <v>257.45</v>
      </c>
      <c r="I33" s="55">
        <f t="shared" si="3"/>
        <v>175.61</v>
      </c>
      <c r="J33" s="59">
        <v>257.45</v>
      </c>
      <c r="K33" s="59">
        <v>231.71</v>
      </c>
      <c r="L33" s="59">
        <v>257.45</v>
      </c>
      <c r="M33" s="59">
        <v>257.44</v>
      </c>
      <c r="N33" s="59">
        <v>175.61</v>
      </c>
      <c r="O33" s="59">
        <v>242</v>
      </c>
      <c r="P33" s="63"/>
      <c r="Q33" s="64"/>
      <c r="R33" s="63"/>
    </row>
    <row r="34" spans="1:18" s="2" customFormat="1" x14ac:dyDescent="0.25">
      <c r="A34" s="75" t="s">
        <v>0</v>
      </c>
      <c r="B34" s="76"/>
      <c r="C34" s="52">
        <f t="shared" ref="C34:O34" si="5">AVERAGE(C9:C33)</f>
        <v>119.08640000000001</v>
      </c>
      <c r="D34" s="53">
        <f t="shared" si="5"/>
        <v>113.18333333333338</v>
      </c>
      <c r="E34" s="45">
        <f t="shared" si="4"/>
        <v>1.0521549109115003</v>
      </c>
      <c r="F34" s="56">
        <f t="shared" si="5"/>
        <v>101.44600000000003</v>
      </c>
      <c r="G34" s="46">
        <f t="shared" si="1"/>
        <v>1.1738895570056975</v>
      </c>
      <c r="H34" s="60">
        <f t="shared" si="5"/>
        <v>111.03640000000003</v>
      </c>
      <c r="I34" s="60">
        <f t="shared" si="5"/>
        <v>73.964400000000012</v>
      </c>
      <c r="J34" s="61">
        <f t="shared" si="5"/>
        <v>111.28166666666669</v>
      </c>
      <c r="K34" s="61">
        <f t="shared" si="5"/>
        <v>101.86458333333333</v>
      </c>
      <c r="L34" s="61">
        <f t="shared" si="5"/>
        <v>110.45320000000004</v>
      </c>
      <c r="M34" s="61">
        <f t="shared" si="5"/>
        <v>111.03240000000004</v>
      </c>
      <c r="N34" s="62">
        <f t="shared" si="5"/>
        <v>74.900800000000004</v>
      </c>
      <c r="O34" s="62">
        <f t="shared" si="5"/>
        <v>104.10720000000003</v>
      </c>
      <c r="Q34"/>
    </row>
    <row r="35" spans="1:18" x14ac:dyDescent="0.2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</row>
    <row r="36" spans="1:18" x14ac:dyDescent="0.25">
      <c r="A36" s="41" t="s">
        <v>52</v>
      </c>
      <c r="B36" s="42"/>
      <c r="C36" s="42"/>
      <c r="D36" s="42"/>
      <c r="E36" s="42"/>
      <c r="F36" s="43"/>
      <c r="G36" s="42"/>
      <c r="H36" s="42"/>
      <c r="I36" s="42"/>
      <c r="J36" s="42"/>
      <c r="K36" s="42"/>
      <c r="L36" s="42"/>
      <c r="M36" s="42"/>
      <c r="N36" s="42"/>
      <c r="O36" s="44"/>
    </row>
  </sheetData>
  <mergeCells count="3">
    <mergeCell ref="B7:B8"/>
    <mergeCell ref="A7:A8"/>
    <mergeCell ref="A34:B34"/>
  </mergeCells>
  <pageMargins left="0.5" right="0.5" top="0.75" bottom="0.75" header="0.3" footer="0.3"/>
  <pageSetup scale="64" fitToHeight="0" pageOrder="overThenDown" orientation="landscape" r:id="rId1"/>
  <headerFooter>
    <oddFooter>&amp;L&amp;9June 2023&amp;R&amp;9Page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A-1 Independent Lab Table</vt:lpstr>
      <vt:lpstr>'A-1 Independent Lab Table'!Print_Area</vt:lpstr>
      <vt:lpstr>Cover!Print_Area</vt:lpstr>
      <vt:lpstr>'A-1 Independent Lab Table'!Print_Titles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Mikal Moore</dc:creator>
  <cp:lastModifiedBy>Tim Guerrant</cp:lastModifiedBy>
  <cp:lastPrinted>2023-06-28T12:21:27Z</cp:lastPrinted>
  <dcterms:created xsi:type="dcterms:W3CDTF">2023-06-06T16:06:37Z</dcterms:created>
  <dcterms:modified xsi:type="dcterms:W3CDTF">2023-10-06T17:39:35Z</dcterms:modified>
</cp:coreProperties>
</file>